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shilstone/Desktop/DTS/"/>
    </mc:Choice>
  </mc:AlternateContent>
  <xr:revisionPtr revIDLastSave="0" documentId="13_ncr:1_{CC604E81-5399-B84F-B9CD-FA036D5DAE55}" xr6:coauthVersionLast="47" xr6:coauthVersionMax="47" xr10:uidLastSave="{00000000-0000-0000-0000-000000000000}"/>
  <bookViews>
    <workbookView xWindow="520" yWindow="500" windowWidth="33080" windowHeight="20500" xr2:uid="{8A2CF397-DB1D-4F48-B7E1-F6C8D6451C2A}"/>
  </bookViews>
  <sheets>
    <sheet name="Data Entry" sheetId="1" r:id="rId1"/>
    <sheet name="Plot" sheetId="2" r:id="rId2"/>
    <sheet name="Time Plot" sheetId="3" r:id="rId3"/>
  </sheets>
  <definedNames>
    <definedName name="_xlnm.Print_Area" localSheetId="1">Plot!$A$2:$H$30</definedName>
    <definedName name="_xlnm.Print_Area" localSheetId="2">'Time Plot'!$A$2:$H$30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I6" i="1"/>
  <c r="H5" i="1"/>
  <c r="I5" i="1"/>
  <c r="J6" i="1" l="1"/>
  <c r="K6" i="1" s="1"/>
  <c r="J5" i="1"/>
  <c r="K5" i="1" s="1"/>
  <c r="R10" i="1" s="1"/>
  <c r="G7" i="2" s="1"/>
  <c r="R9" i="1" l="1"/>
  <c r="G6" i="2" s="1"/>
  <c r="Q13" i="1"/>
  <c r="F10" i="2" s="1"/>
  <c r="Q10" i="1"/>
  <c r="F7" i="2" s="1"/>
  <c r="R11" i="1"/>
  <c r="G8" i="2" s="1"/>
  <c r="Q11" i="1"/>
  <c r="F8" i="2" s="1"/>
  <c r="Q9" i="1"/>
  <c r="F6" i="2" s="1"/>
  <c r="Q12" i="1"/>
  <c r="F9" i="2" s="1"/>
  <c r="R13" i="1"/>
  <c r="G10" i="2" s="1"/>
  <c r="R12" i="1"/>
  <c r="G9" i="2" s="1"/>
  <c r="G7" i="3"/>
  <c r="F7" i="3" l="1"/>
  <c r="F10" i="3"/>
  <c r="F6" i="3"/>
  <c r="F8" i="3"/>
  <c r="F9" i="3"/>
  <c r="Q14" i="1"/>
  <c r="F11" i="2" s="1"/>
  <c r="G6" i="3"/>
  <c r="G9" i="3"/>
  <c r="G10" i="3"/>
  <c r="R14" i="1"/>
  <c r="G11" i="2" s="1"/>
  <c r="G8" i="3"/>
  <c r="F11" i="3" l="1"/>
  <c r="G11" i="3"/>
</calcChain>
</file>

<file path=xl/sharedStrings.xml><?xml version="1.0" encoding="utf-8"?>
<sst xmlns="http://schemas.openxmlformats.org/spreadsheetml/2006/main" count="31" uniqueCount="19">
  <si>
    <t>Vlow</t>
  </si>
  <si>
    <t>Low</t>
  </si>
  <si>
    <t>Vhigh</t>
  </si>
  <si>
    <t>High</t>
  </si>
  <si>
    <t>HyperComponent</t>
  </si>
  <si>
    <t>HypoComponent</t>
  </si>
  <si>
    <t>GRI</t>
  </si>
  <si>
    <t>ID</t>
  </si>
  <si>
    <t>Zone</t>
  </si>
  <si>
    <t>Zone A (0-20)</t>
  </si>
  <si>
    <t>Zone B (21-40</t>
  </si>
  <si>
    <t>Zone C (41-60)</t>
  </si>
  <si>
    <t>Zone D (61-80)</t>
  </si>
  <si>
    <t>Zone E (81-100)</t>
  </si>
  <si>
    <t>Example1</t>
  </si>
  <si>
    <t>Example2</t>
  </si>
  <si>
    <t>TOTAL:</t>
  </si>
  <si>
    <t>RESULTS→</t>
  </si>
  <si>
    <t>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</si>
</sst>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9BF7A"/>
        <bgColor indexed="64"/>
      </patternFill>
    </fill>
    <fill>
      <patternFill patternType="solid">
        <fgColor rgb="FFF3787A"/>
        <bgColor indexed="64"/>
      </patternFill>
    </fill>
    <fill>
      <patternFill patternType="solid">
        <fgColor rgb="FFCF9391"/>
        <bgColor indexed="64"/>
      </patternFill>
    </fill>
    <fill>
      <patternFill patternType="solid">
        <fgColor rgb="FFFFD179"/>
        <bgColor indexed="64"/>
      </patternFill>
    </fill>
    <fill>
      <patternFill patternType="solid">
        <fgColor rgb="FFF3EF7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/>
    <xf numFmtId="0" fontId="0" fillId="6" borderId="2" xfId="0" applyFill="1" applyBorder="1"/>
    <xf numFmtId="0" fontId="0" fillId="5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0" borderId="2" xfId="0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/>
    <xf numFmtId="0" fontId="4" fillId="0" borderId="2" xfId="0" applyFont="1" applyFill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9" fontId="3" fillId="0" borderId="0" xfId="0" applyNumberFormat="1" applyFont="1" applyBorder="1" applyAlignment="1">
      <alignment horizontal="right"/>
    </xf>
    <xf numFmtId="9" fontId="4" fillId="0" borderId="0" xfId="0" applyNumberFormat="1" applyFont="1" applyBorder="1" applyAlignment="1">
      <alignment horizontal="right"/>
    </xf>
    <xf numFmtId="0" fontId="5" fillId="7" borderId="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0" fillId="8" borderId="0" xfId="0" applyFill="1" applyBorder="1"/>
    <xf numFmtId="0" fontId="0" fillId="8" borderId="0" xfId="0" applyFont="1" applyFill="1" applyBorder="1"/>
    <xf numFmtId="0" fontId="1" fillId="8" borderId="0" xfId="0" applyFont="1" applyFill="1" applyBorder="1"/>
    <xf numFmtId="0" fontId="4" fillId="8" borderId="0" xfId="0" applyFont="1" applyFill="1" applyBorder="1"/>
    <xf numFmtId="0" fontId="4" fillId="8" borderId="0" xfId="0" applyFont="1" applyFill="1" applyBorder="1" applyAlignment="1">
      <alignment horizontal="right"/>
    </xf>
    <xf numFmtId="9" fontId="4" fillId="8" borderId="0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8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1" fillId="0" borderId="3" xfId="0" applyFont="1" applyBorder="1"/>
    <xf numFmtId="0" fontId="0" fillId="8" borderId="1" xfId="0" applyFont="1" applyFill="1" applyBorder="1"/>
    <xf numFmtId="0" fontId="1" fillId="0" borderId="8" xfId="0" applyFont="1" applyBorder="1"/>
    <xf numFmtId="0" fontId="1" fillId="0" borderId="7" xfId="0" applyFont="1" applyBorder="1"/>
    <xf numFmtId="0" fontId="1" fillId="7" borderId="0" xfId="0" applyFont="1" applyFill="1" applyBorder="1"/>
    <xf numFmtId="0" fontId="1" fillId="0" borderId="6" xfId="0" applyFont="1" applyBorder="1"/>
  </cellXfs>
  <cellStyles count="1">
    <cellStyle name="Normal" xfId="0" builtinId="0"/>
  </cellStyles>
  <dxfs count="18">
    <dxf>
      <font>
        <b/>
      </font>
      <border diagonalUp="0" diagonalDown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b/>
      </font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b/>
      </font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b/>
      </font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border>
        <bottom style="thin">
          <color theme="2" tint="-9.9978637043366805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  <vertical style="thin">
          <color theme="2" tint="-9.9978637043366805E-2"/>
        </vertical>
        <horizontal style="thin">
          <color theme="2" tint="-9.9978637043366805E-2"/>
        </horizontal>
      </border>
    </dxf>
    <dxf>
      <fill>
        <patternFill>
          <bgColor rgb="FF79BF7A"/>
        </patternFill>
      </fill>
    </dxf>
    <dxf>
      <fill>
        <patternFill>
          <bgColor rgb="FFF3EF7C"/>
        </patternFill>
      </fill>
    </dxf>
    <dxf>
      <fill>
        <patternFill>
          <bgColor rgb="FFFFD179"/>
        </patternFill>
      </fill>
    </dxf>
    <dxf>
      <fill>
        <patternFill>
          <bgColor rgb="FFF3787A"/>
        </patternFill>
      </fill>
    </dxf>
    <dxf>
      <fill>
        <patternFill>
          <bgColor rgb="FFCF9391"/>
        </patternFill>
      </fill>
    </dxf>
  </dxfs>
  <tableStyles count="0" defaultTableStyle="TableStyleMedium2" defaultPivotStyle="PivotStyleLight16"/>
  <colors>
    <mruColors>
      <color rgb="FFCF9391"/>
      <color rgb="FFF3787A"/>
      <color rgb="FFFFD179"/>
      <color rgb="FFF3EF7C"/>
      <color rgb="FF79BF7A"/>
      <color rgb="FF00DD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sv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image" Target="../media/image2.svg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image" Target="../media/image2.sv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Glycemia</a:t>
            </a:r>
            <a:r>
              <a:rPr lang="en-US" baseline="0"/>
              <a:t> Risk Index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00DDF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8E65434-6502-7D4F-B960-41850CB451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E75-F24A-8683-B55C6F3BFD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CADC902-DB35-8448-A857-DE4527A376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E75-F24A-8683-B55C6F3BFD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'Data Entry'!$H$5:$H$6</c:f>
              <c:numCache>
                <c:formatCode>General</c:formatCode>
                <c:ptCount val="2"/>
                <c:pt idx="0">
                  <c:v>3.6</c:v>
                </c:pt>
                <c:pt idx="1">
                  <c:v>9</c:v>
                </c:pt>
              </c:numCache>
            </c:numRef>
          </c:xVal>
          <c:yVal>
            <c:numRef>
              <c:f>'Data Entry'!$I$5:$I$6</c:f>
              <c:numCache>
                <c:formatCode>General</c:formatCode>
                <c:ptCount val="2"/>
                <c:pt idx="0">
                  <c:v>3</c:v>
                </c:pt>
                <c:pt idx="1">
                  <c:v>7.5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'Data Entry'!$A$5:$A$7</c15:f>
                <c15:dlblRangeCache>
                  <c:ptCount val="3"/>
                  <c:pt idx="0">
                    <c:v>1</c:v>
                  </c:pt>
                  <c:pt idx="1">
                    <c:v>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9E75-F24A-8683-B55C6F3BF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280111"/>
        <c:axId val="905291055"/>
      </c:scatterChart>
      <c:valAx>
        <c:axId val="905280111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Hypogycemia</a:t>
                </a:r>
                <a:r>
                  <a:rPr lang="en-US" sz="1400" baseline="0"/>
                  <a:t> Component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91055"/>
        <c:crosses val="autoZero"/>
        <c:crossBetween val="midCat"/>
      </c:valAx>
      <c:valAx>
        <c:axId val="90529105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Hyperglycemia Component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80111"/>
        <c:crosses val="autoZero"/>
        <c:crossBetween val="midCat"/>
      </c:valAx>
      <c:spPr>
        <a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a:blipFill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Glycemia</a:t>
            </a:r>
            <a:r>
              <a:rPr lang="en-US" baseline="0"/>
              <a:t> Risk Index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00DDF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5F61489-4075-FA43-81DA-1F8C500465F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6A8-BA42-96BB-77B44262CD1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1DBA403-C9E8-9942-BABB-ED2B3C853E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6A8-BA42-96BB-77B44262CD1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6A8-BA42-96BB-77B44262CD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'Data Entry'!$H$5:$H$7</c:f>
              <c:numCache>
                <c:formatCode>General</c:formatCode>
                <c:ptCount val="3"/>
                <c:pt idx="0">
                  <c:v>3.6</c:v>
                </c:pt>
                <c:pt idx="1">
                  <c:v>9</c:v>
                </c:pt>
              </c:numCache>
            </c:numRef>
          </c:xVal>
          <c:yVal>
            <c:numRef>
              <c:f>'Data Entry'!$I$5:$I$7</c:f>
              <c:numCache>
                <c:formatCode>General</c:formatCode>
                <c:ptCount val="3"/>
                <c:pt idx="0">
                  <c:v>3</c:v>
                </c:pt>
                <c:pt idx="1">
                  <c:v>7.5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'Data Entry'!$A$5:$A$7</c15:f>
                <c15:dlblRangeCache>
                  <c:ptCount val="3"/>
                  <c:pt idx="0">
                    <c:v>1</c:v>
                  </c:pt>
                  <c:pt idx="1">
                    <c:v>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A6A8-BA42-96BB-77B44262C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280111"/>
        <c:axId val="905291055"/>
      </c:scatterChart>
      <c:valAx>
        <c:axId val="905280111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Hypogycemia</a:t>
                </a:r>
                <a:r>
                  <a:rPr lang="en-US" sz="1400" baseline="0"/>
                  <a:t> Component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91055"/>
        <c:crosses val="autoZero"/>
        <c:crossBetween val="midCat"/>
      </c:valAx>
      <c:valAx>
        <c:axId val="90529105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Hyperglycemia Component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80111"/>
        <c:crosses val="autoZero"/>
        <c:crossBetween val="midCat"/>
      </c:valAx>
      <c:spPr>
        <a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a:blipFill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Glycemia</a:t>
            </a:r>
            <a:r>
              <a:rPr lang="en-US" baseline="0"/>
              <a:t> Risk Index: Single Person Over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tailEnd type="triangle" w="lg" len="lg"/>
            </a:ln>
            <a:effectLst/>
          </c:spPr>
          <c:marker>
            <c:symbol val="circle"/>
            <c:size val="9"/>
            <c:spPr>
              <a:solidFill>
                <a:srgbClr val="00DDF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EC1CC74-ADEC-F145-BB51-2B6DB04D70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3C8-1540-964F-0B1E72A430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D59E268-2800-BB4D-8B97-6646AE1D02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C8-1540-964F-0B1E72A430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C8-1540-964F-0B1E72A43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'Data Entry'!$H$5:$H$7</c:f>
              <c:numCache>
                <c:formatCode>General</c:formatCode>
                <c:ptCount val="3"/>
                <c:pt idx="0">
                  <c:v>3.6</c:v>
                </c:pt>
                <c:pt idx="1">
                  <c:v>9</c:v>
                </c:pt>
              </c:numCache>
            </c:numRef>
          </c:xVal>
          <c:yVal>
            <c:numRef>
              <c:f>'Data Entry'!$I$5:$I$7</c:f>
              <c:numCache>
                <c:formatCode>General</c:formatCode>
                <c:ptCount val="3"/>
                <c:pt idx="0">
                  <c:v>3</c:v>
                </c:pt>
                <c:pt idx="1">
                  <c:v>7.5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'Data Entry'!$A$5:$A$7</c15:f>
                <c15:dlblRangeCache>
                  <c:ptCount val="3"/>
                  <c:pt idx="0">
                    <c:v>1</c:v>
                  </c:pt>
                  <c:pt idx="1">
                    <c:v>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F3C8-1540-964F-0B1E72A43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280111"/>
        <c:axId val="905291055"/>
      </c:scatterChart>
      <c:valAx>
        <c:axId val="905280111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Hypogycemia</a:t>
                </a:r>
                <a:r>
                  <a:rPr lang="en-US" sz="1400" baseline="0"/>
                  <a:t> Component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91055"/>
        <c:crosses val="autoZero"/>
        <c:crossBetween val="midCat"/>
      </c:valAx>
      <c:valAx>
        <c:axId val="90529105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Hyperglycemia Component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80111"/>
        <c:crosses val="autoZero"/>
        <c:crossBetween val="midCat"/>
      </c:valAx>
      <c:spPr>
        <a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a:blipFill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169333</xdr:rowOff>
    </xdr:from>
    <xdr:to>
      <xdr:col>16</xdr:col>
      <xdr:colOff>268111</xdr:colOff>
      <xdr:row>2</xdr:row>
      <xdr:rowOff>253999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91E514-0548-A5F0-E994-316BE4B79BE2}"/>
            </a:ext>
          </a:extLst>
        </xdr:cNvPr>
        <xdr:cNvSpPr txBox="1"/>
      </xdr:nvSpPr>
      <xdr:spPr>
        <a:xfrm>
          <a:off x="0" y="169333"/>
          <a:ext cx="17102667" cy="846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Instructions: </a:t>
          </a:r>
          <a:r>
            <a:rPr lang="en-US" sz="1200" b="0"/>
            <a:t>enter (or paste) percent of time spent in each range in the corresponding columns below: </a:t>
          </a:r>
          <a:r>
            <a:rPr lang="en-US" sz="1200" b="1"/>
            <a:t>VLow (&lt;54 mg/dL; &lt;3.0 mmol/L)        Low (54–&lt;70 mg/dL; 3.0–&lt; 3.9 mmol/L)       VHigh (&gt; 250 mg/dL; &gt; 13.9 mmol/L)        High (&gt;180–250 mg/dL; &gt;10.0–13.9 mmol/L) </a:t>
          </a:r>
        </a:p>
        <a:p>
          <a:r>
            <a:rPr lang="en-US" sz="1200" b="0"/>
            <a:t>The </a:t>
          </a:r>
          <a:r>
            <a:rPr lang="en-US" sz="1200" b="1"/>
            <a:t>Label</a:t>
          </a:r>
          <a:r>
            <a:rPr lang="en-US" sz="1200" b="0"/>
            <a:t> and </a:t>
          </a:r>
          <a:r>
            <a:rPr lang="en-US" sz="1200" b="1"/>
            <a:t>ID</a:t>
          </a:r>
          <a:r>
            <a:rPr lang="en-US" sz="1200" b="0"/>
            <a:t> columns are optional. Values in the Label column will appear on plots. The ID column is for your internal tracking (for example, a subject ID if plotting multiple people, or a timerange if plotting a single person over time). In</a:t>
          </a:r>
          <a:r>
            <a:rPr lang="en-US" sz="1200" b="0" baseline="0"/>
            <a:t> addition to this Data Entry worksheet, please note you will find two other worksheets at the bottom of the Excel window: Plot (where you will find the same plot that is on this page, isolated for easier viewing and printing) and Time Plot (where you can view a plot that includes a sequence arrow, useful if you are plotting a single person's data over time).</a:t>
          </a:r>
          <a:endParaRPr lang="en-US" sz="1200" b="0"/>
        </a:p>
      </xdr:txBody>
    </xdr:sp>
    <xdr:clientData/>
  </xdr:twoCellAnchor>
  <xdr:twoCellAnchor editAs="absolute">
    <xdr:from>
      <xdr:col>11</xdr:col>
      <xdr:colOff>141111</xdr:colOff>
      <xdr:row>2</xdr:row>
      <xdr:rowOff>451556</xdr:rowOff>
    </xdr:from>
    <xdr:to>
      <xdr:col>18</xdr:col>
      <xdr:colOff>707234</xdr:colOff>
      <xdr:row>29</xdr:row>
      <xdr:rowOff>116207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75B4C1-7837-D148-B6F8-E8C21F9B754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50800</xdr:rowOff>
    </xdr:from>
    <xdr:to>
      <xdr:col>7</xdr:col>
      <xdr:colOff>571768</xdr:colOff>
      <xdr:row>29</xdr:row>
      <xdr:rowOff>31540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33DAE8-B7E5-7B46-9F9C-63F7B2B911C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38100</xdr:rowOff>
    </xdr:from>
    <xdr:to>
      <xdr:col>7</xdr:col>
      <xdr:colOff>571768</xdr:colOff>
      <xdr:row>29</xdr:row>
      <xdr:rowOff>18840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59A4AD-687F-344C-B029-0856BDF3035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10D534-B4D9-DC48-BDAC-168CC645D0AF}" name="Table1" displayName="Table1" ref="A4:K6" totalsRowShown="0" headerRowDxfId="12" headerRowBorderDxfId="11">
  <autoFilter ref="A4:K6" xr:uid="{2810D534-B4D9-DC48-BDAC-168CC645D0AF}"/>
  <tableColumns count="11">
    <tableColumn id="23" xr3:uid="{EA110B95-60DD-D147-8622-E18917045A13}" name="Label" dataDxfId="10"/>
    <tableColumn id="1" xr3:uid="{B8BC3A8D-A2D7-BF43-86DC-DB02186BD271}" name="ID" dataDxfId="9"/>
    <tableColumn id="2" xr3:uid="{6A997800-8C32-B147-B101-F04EA0581434}" name="Vlow" dataDxfId="8"/>
    <tableColumn id="3" xr3:uid="{D32A947C-4965-9D4B-893F-DABD9590AF32}" name="Low" dataDxfId="7"/>
    <tableColumn id="4" xr3:uid="{5A4CC03C-9093-1B4F-BB19-326EF87C52ED}" name="Vhigh" dataDxfId="6"/>
    <tableColumn id="5" xr3:uid="{9D9F57AC-48A2-DE49-ABE9-C875B7E3D0A3}" name="High" dataDxfId="5"/>
    <tableColumn id="6" xr3:uid="{DF557CF2-DAEA-ED48-859E-C77EA014CCDE}" name="RESULTS→" dataDxfId="4"/>
    <tableColumn id="7" xr3:uid="{74C4F13B-FE4A-7B42-AE77-DEDAFAA17187}" name="HypoComponent" dataDxfId="3">
      <calculatedColumnFormula>IF(COUNT(C5:D5)=2,C5+0.8*D5,"")</calculatedColumnFormula>
    </tableColumn>
    <tableColumn id="8" xr3:uid="{D5263668-817C-1C4C-B106-405889DA8212}" name="HyperComponent" dataDxfId="2">
      <calculatedColumnFormula>IF(COUNT(E5:F5)=2,E5+0.5*F5,"")</calculatedColumnFormula>
    </tableColumn>
    <tableColumn id="9" xr3:uid="{81B68B9E-F83A-1244-BA4B-77EE638CB9EE}" name="GRI" dataDxfId="1">
      <calculatedColumnFormula>IF(COUNT(H5:I5)=2,IF(3*H5+1.6*I5&gt;100,100,ROUND(3*H5+1.6*I5,0)),"")</calculatedColumnFormula>
    </tableColumn>
    <tableColumn id="10" xr3:uid="{40D4847D-5116-C646-8503-5EC81DD813F8}" name="Zone" dataDxfId="0">
      <calculatedColumnFormula>IF(COUNT(J5)=1,IF(J5&gt;80,"E",IF(J5&gt;60,"D",IF(J5&gt;40,"C",IF(J5&gt;20,"B","A")))),"")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0A7A-69E6-9B45-AE61-2A22CC65477C}">
  <dimension ref="A1:W36"/>
  <sheetViews>
    <sheetView showGridLines="0" tabSelected="1" zoomScale="90" zoomScaleNormal="90" workbookViewId="0">
      <selection activeCell="I17" sqref="I17"/>
    </sheetView>
  </sheetViews>
  <sheetFormatPr baseColWidth="10" defaultRowHeight="24" x14ac:dyDescent="0.3"/>
  <cols>
    <col min="1" max="1" width="10.83203125" style="24"/>
    <col min="2" max="4" width="10.83203125" style="5"/>
    <col min="5" max="5" width="10.83203125" style="39"/>
    <col min="6" max="6" width="14.6640625" style="41" customWidth="1"/>
    <col min="7" max="7" width="17.5" style="44" customWidth="1"/>
    <col min="8" max="8" width="17.83203125" style="6" customWidth="1"/>
    <col min="9" max="9" width="10.83203125" style="40"/>
    <col min="10" max="10" width="10.83203125" style="43"/>
    <col min="11" max="11" width="12.1640625" style="5" customWidth="1"/>
    <col min="12" max="12" width="10.83203125" style="1"/>
    <col min="13" max="13" width="44.33203125" style="1" customWidth="1"/>
    <col min="14" max="14" width="4.6640625" style="1" customWidth="1"/>
    <col min="15" max="15" width="1.83203125" style="1" customWidth="1"/>
    <col min="16" max="16" width="20.5" style="15" customWidth="1"/>
    <col min="17" max="17" width="10.33203125" style="19" customWidth="1"/>
    <col min="18" max="18" width="8.1640625" style="21" customWidth="1"/>
    <col min="19" max="21" width="10.83203125" style="1"/>
    <col min="24" max="16384" width="10.83203125" style="1"/>
  </cols>
  <sheetData>
    <row r="1" spans="1:23" s="27" customFormat="1" x14ac:dyDescent="0.3">
      <c r="F1" s="28"/>
      <c r="G1" s="29"/>
      <c r="H1" s="29"/>
      <c r="I1" s="29"/>
      <c r="J1" s="29"/>
      <c r="P1" s="30"/>
      <c r="Q1" s="31"/>
      <c r="R1" s="32"/>
    </row>
    <row r="2" spans="1:23" s="27" customFormat="1" ht="36" customHeight="1" x14ac:dyDescent="0.3">
      <c r="F2" s="28"/>
      <c r="G2" s="29"/>
      <c r="H2" s="29"/>
      <c r="I2" s="29"/>
      <c r="J2" s="29"/>
      <c r="P2" s="30"/>
      <c r="Q2" s="31"/>
      <c r="R2" s="32"/>
    </row>
    <row r="3" spans="1:23" s="27" customFormat="1" ht="37" customHeight="1" x14ac:dyDescent="0.3">
      <c r="F3" s="28"/>
      <c r="G3" s="29"/>
      <c r="H3" s="29"/>
      <c r="I3" s="29"/>
      <c r="J3" s="29"/>
      <c r="P3" s="30"/>
      <c r="Q3" s="31"/>
      <c r="R3" s="32"/>
    </row>
    <row r="4" spans="1:23" s="2" customFormat="1" x14ac:dyDescent="0.3">
      <c r="A4" s="26" t="s">
        <v>18</v>
      </c>
      <c r="B4" s="4" t="s">
        <v>7</v>
      </c>
      <c r="C4" s="4" t="s">
        <v>0</v>
      </c>
      <c r="D4" s="4" t="s">
        <v>1</v>
      </c>
      <c r="E4" s="37" t="s">
        <v>2</v>
      </c>
      <c r="F4" s="36" t="s">
        <v>3</v>
      </c>
      <c r="G4" s="22" t="s">
        <v>17</v>
      </c>
      <c r="H4" s="4" t="s">
        <v>5</v>
      </c>
      <c r="I4" s="23" t="s">
        <v>4</v>
      </c>
      <c r="J4" s="37" t="s">
        <v>6</v>
      </c>
      <c r="K4" s="26" t="s">
        <v>8</v>
      </c>
      <c r="Q4" s="14"/>
      <c r="R4" s="18"/>
      <c r="S4" s="20"/>
    </row>
    <row r="5" spans="1:23" x14ac:dyDescent="0.3">
      <c r="A5" s="35">
        <v>1</v>
      </c>
      <c r="B5" s="34" t="s">
        <v>14</v>
      </c>
      <c r="C5" s="33">
        <v>2</v>
      </c>
      <c r="D5" s="33">
        <v>2</v>
      </c>
      <c r="E5" s="38">
        <v>2</v>
      </c>
      <c r="F5" s="41">
        <v>2</v>
      </c>
      <c r="G5" s="22"/>
      <c r="H5" s="6">
        <f>IF(COUNT(C5:D5)=2,C5+0.8*D5,"")</f>
        <v>3.6</v>
      </c>
      <c r="I5" s="45">
        <f>IF(COUNT(E5:F5)=2,E5+0.5*F5,"")</f>
        <v>3</v>
      </c>
      <c r="J5" s="42">
        <f>IF(COUNT(H5:I5)=2,IF(3*H5+1.6*I5&gt;100,100,ROUND(3*H5+1.6*I5,0)),"")</f>
        <v>16</v>
      </c>
      <c r="K5" s="6" t="str">
        <f>IF(COUNT(J5)=1,IF(J5&gt;80,"E",IF(J5&gt;60,"D",IF(J5&gt;40,"C",IF(J5&gt;20,"B","A")))),"")</f>
        <v>A</v>
      </c>
      <c r="P5" s="1"/>
      <c r="Q5" s="15"/>
      <c r="R5" s="19"/>
      <c r="S5" s="21"/>
      <c r="V5" s="1"/>
      <c r="W5" s="1"/>
    </row>
    <row r="6" spans="1:23" x14ac:dyDescent="0.3">
      <c r="A6" s="25">
        <v>2</v>
      </c>
      <c r="B6" s="24" t="s">
        <v>15</v>
      </c>
      <c r="C6" s="5">
        <v>5</v>
      </c>
      <c r="D6" s="5">
        <v>5</v>
      </c>
      <c r="E6" s="39">
        <v>5</v>
      </c>
      <c r="F6" s="41">
        <v>5</v>
      </c>
      <c r="G6" s="22"/>
      <c r="H6" s="6">
        <f t="shared" ref="H6" si="0">IF(COUNT(C6:D6)=2,C6+0.8*D6,"")</f>
        <v>9</v>
      </c>
      <c r="I6" s="40">
        <f t="shared" ref="I6" si="1">IF(COUNT(E6:F6)=2,E6+0.5*F6,"")</f>
        <v>7.5</v>
      </c>
      <c r="J6" s="43">
        <f>IF(COUNT(H6:I6)=2,IF(3*H6+1.6*I6&gt;100,100,ROUND(3*H6+1.6*I6,0)),"")</f>
        <v>39</v>
      </c>
      <c r="K6" s="6" t="str">
        <f t="shared" ref="K6" si="2">IF(COUNT(J6)=1,IF(J6&gt;80,"E",IF(J6&gt;60,"D",IF(J6&gt;40,"C",IF(J6&gt;20,"B","A")))),"")</f>
        <v>B</v>
      </c>
      <c r="P6" s="1"/>
      <c r="Q6" s="15"/>
      <c r="R6" s="19"/>
      <c r="S6" s="21"/>
      <c r="V6" s="1"/>
      <c r="W6" s="1"/>
    </row>
    <row r="7" spans="1:23" x14ac:dyDescent="0.3">
      <c r="V7" s="1"/>
      <c r="W7" s="1"/>
    </row>
    <row r="8" spans="1:23" ht="25" thickBot="1" x14ac:dyDescent="0.35">
      <c r="Q8" s="18"/>
      <c r="R8" s="20"/>
      <c r="V8" s="1"/>
      <c r="W8" s="1"/>
    </row>
    <row r="9" spans="1:23" ht="25" thickBot="1" x14ac:dyDescent="0.35">
      <c r="N9" s="7"/>
      <c r="O9" s="12"/>
      <c r="P9" s="16" t="s">
        <v>9</v>
      </c>
      <c r="Q9" s="19">
        <f>(COUNTIF(K:K,"A"))</f>
        <v>1</v>
      </c>
      <c r="R9" s="21">
        <f>(COUNTIF(K:K,"A")/COUNTIF(K:K,"?"))</f>
        <v>0.5</v>
      </c>
      <c r="V9" s="1"/>
      <c r="W9" s="1"/>
    </row>
    <row r="10" spans="1:23" ht="25" thickBot="1" x14ac:dyDescent="0.35">
      <c r="N10" s="8"/>
      <c r="O10" s="12"/>
      <c r="P10" s="16" t="s">
        <v>10</v>
      </c>
      <c r="Q10" s="19">
        <f>(COUNTIF(K:K,"B"))</f>
        <v>1</v>
      </c>
      <c r="R10" s="21">
        <f>(COUNTIF(K:K,"B")/COUNTIF(K:K,"?"))</f>
        <v>0.5</v>
      </c>
      <c r="V10" s="1"/>
      <c r="W10" s="1"/>
    </row>
    <row r="11" spans="1:23" ht="25" thickBot="1" x14ac:dyDescent="0.35">
      <c r="N11" s="9"/>
      <c r="O11" s="12"/>
      <c r="P11" s="16" t="s">
        <v>11</v>
      </c>
      <c r="Q11" s="19">
        <f>(COUNTIF(K:K,"C"))</f>
        <v>0</v>
      </c>
      <c r="R11" s="21">
        <f>(COUNTIF(K:K,"C")/COUNTIF(K:K,"?"))</f>
        <v>0</v>
      </c>
      <c r="V11" s="1"/>
      <c r="W11" s="1"/>
    </row>
    <row r="12" spans="1:23" ht="25" thickBot="1" x14ac:dyDescent="0.35">
      <c r="N12" s="10"/>
      <c r="O12" s="12"/>
      <c r="P12" s="17" t="s">
        <v>12</v>
      </c>
      <c r="Q12" s="19">
        <f>(COUNTIF(K:K,"D"))</f>
        <v>0</v>
      </c>
      <c r="R12" s="21">
        <f>(COUNTIF(K:K,"D")/COUNTIF(K:K,"?"))</f>
        <v>0</v>
      </c>
    </row>
    <row r="13" spans="1:23" ht="25" thickBot="1" x14ac:dyDescent="0.35">
      <c r="N13" s="11"/>
      <c r="O13" s="12"/>
      <c r="P13" s="17" t="s">
        <v>13</v>
      </c>
      <c r="Q13" s="19">
        <f>(COUNTIF(K:K,"E"))</f>
        <v>0</v>
      </c>
      <c r="R13" s="21">
        <f>(COUNTIF(K:K,"E")/COUNTIF(K:K,"?"))</f>
        <v>0</v>
      </c>
    </row>
    <row r="14" spans="1:23" x14ac:dyDescent="0.3">
      <c r="P14" s="18" t="s">
        <v>16</v>
      </c>
      <c r="Q14" s="18">
        <f>SUM(Q9:Q13)</f>
        <v>2</v>
      </c>
      <c r="R14" s="20">
        <f>SUM(R9:R13)</f>
        <v>1</v>
      </c>
    </row>
    <row r="36" spans="22:23" x14ac:dyDescent="0.3">
      <c r="V36" s="1"/>
      <c r="W36" s="1"/>
    </row>
  </sheetData>
  <phoneticPr fontId="2" type="noConversion"/>
  <conditionalFormatting sqref="J5:J6">
    <cfRule type="containsBlanks" priority="1" stopIfTrue="1">
      <formula>LEN(TRIM(J5))=0</formula>
    </cfRule>
    <cfRule type="cellIs" dxfId="17" priority="2" stopIfTrue="1" operator="greaterThan">
      <formula>80</formula>
    </cfRule>
    <cfRule type="cellIs" dxfId="16" priority="3" stopIfTrue="1" operator="greaterThan">
      <formula>60</formula>
    </cfRule>
    <cfRule type="cellIs" dxfId="15" priority="4" stopIfTrue="1" operator="greaterThan">
      <formula>40</formula>
    </cfRule>
    <cfRule type="cellIs" dxfId="14" priority="5" stopIfTrue="1" operator="greaterThan">
      <formula>20</formula>
    </cfRule>
    <cfRule type="cellIs" dxfId="13" priority="6" stopIfTrue="1" operator="greaterThan">
      <formula>0</formula>
    </cfRule>
  </conditionalFormatting>
  <pageMargins left="0.7" right="0.7" top="0.75" bottom="0.75" header="0.3" footer="0.3"/>
  <pageSetup scale="45" orientation="landscape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B107A-EB44-4244-A115-60D1ACCE0E1D}">
  <sheetPr>
    <pageSetUpPr fitToPage="1"/>
  </sheetPr>
  <dimension ref="A1:G11"/>
  <sheetViews>
    <sheetView showGridLines="0" workbookViewId="0">
      <selection activeCell="I22" sqref="I22"/>
    </sheetView>
  </sheetViews>
  <sheetFormatPr baseColWidth="10" defaultRowHeight="24" x14ac:dyDescent="0.3"/>
  <cols>
    <col min="1" max="1" width="10.83203125" style="1"/>
    <col min="2" max="2" width="44.33203125" style="1" customWidth="1"/>
    <col min="3" max="3" width="4.6640625" style="1" customWidth="1"/>
    <col min="4" max="4" width="1.83203125" style="1" customWidth="1"/>
    <col min="5" max="5" width="20.5" style="15" customWidth="1"/>
    <col min="6" max="6" width="10.33203125" style="19" customWidth="1"/>
    <col min="7" max="7" width="8.1640625" style="21" customWidth="1"/>
  </cols>
  <sheetData>
    <row r="1" spans="1:7" x14ac:dyDescent="0.3">
      <c r="A1" s="13"/>
      <c r="B1" s="2"/>
      <c r="C1" s="2"/>
      <c r="D1" s="2"/>
      <c r="E1" s="14"/>
      <c r="F1" s="18"/>
      <c r="G1" s="20"/>
    </row>
    <row r="2" spans="1:7" x14ac:dyDescent="0.3">
      <c r="A2" s="3"/>
    </row>
    <row r="5" spans="1:7" ht="25" thickBot="1" x14ac:dyDescent="0.35">
      <c r="F5" s="18"/>
      <c r="G5" s="20"/>
    </row>
    <row r="6" spans="1:7" ht="25" thickBot="1" x14ac:dyDescent="0.35">
      <c r="C6" s="7"/>
      <c r="D6" s="12"/>
      <c r="E6" s="16" t="s">
        <v>9</v>
      </c>
      <c r="F6" s="19">
        <f>'Data Entry'!Q9</f>
        <v>1</v>
      </c>
      <c r="G6" s="21">
        <f>'Data Entry'!R9</f>
        <v>0.5</v>
      </c>
    </row>
    <row r="7" spans="1:7" ht="25" thickBot="1" x14ac:dyDescent="0.35">
      <c r="C7" s="8"/>
      <c r="D7" s="12"/>
      <c r="E7" s="16" t="s">
        <v>10</v>
      </c>
      <c r="F7" s="19">
        <f>'Data Entry'!Q10</f>
        <v>1</v>
      </c>
      <c r="G7" s="21">
        <f>'Data Entry'!R10</f>
        <v>0.5</v>
      </c>
    </row>
    <row r="8" spans="1:7" ht="25" thickBot="1" x14ac:dyDescent="0.35">
      <c r="C8" s="9"/>
      <c r="D8" s="12"/>
      <c r="E8" s="16" t="s">
        <v>11</v>
      </c>
      <c r="F8" s="19">
        <f>'Data Entry'!Q11</f>
        <v>0</v>
      </c>
      <c r="G8" s="21">
        <f>'Data Entry'!R11</f>
        <v>0</v>
      </c>
    </row>
    <row r="9" spans="1:7" ht="25" thickBot="1" x14ac:dyDescent="0.35">
      <c r="C9" s="10"/>
      <c r="D9" s="12"/>
      <c r="E9" s="17" t="s">
        <v>12</v>
      </c>
      <c r="F9" s="19">
        <f>'Data Entry'!Q12</f>
        <v>0</v>
      </c>
      <c r="G9" s="21">
        <f>'Data Entry'!R12</f>
        <v>0</v>
      </c>
    </row>
    <row r="10" spans="1:7" ht="25" thickBot="1" x14ac:dyDescent="0.35">
      <c r="C10" s="11"/>
      <c r="D10" s="12"/>
      <c r="E10" s="17" t="s">
        <v>13</v>
      </c>
      <c r="F10" s="19">
        <f>'Data Entry'!Q13</f>
        <v>0</v>
      </c>
      <c r="G10" s="21">
        <f>'Data Entry'!R13</f>
        <v>0</v>
      </c>
    </row>
    <row r="11" spans="1:7" x14ac:dyDescent="0.3">
      <c r="E11" s="18" t="s">
        <v>16</v>
      </c>
      <c r="F11" s="19">
        <f>'Data Entry'!Q14</f>
        <v>2</v>
      </c>
      <c r="G11" s="21">
        <f>'Data Entry'!R14</f>
        <v>1</v>
      </c>
    </row>
  </sheetData>
  <pageMargins left="0.7" right="0.7" top="0.75" bottom="0.75" header="0.3" footer="0.3"/>
  <pageSetup scale="76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47922-2990-6C4B-9707-4477F4B6E122}">
  <sheetPr>
    <pageSetUpPr fitToPage="1"/>
  </sheetPr>
  <dimension ref="A1:G11"/>
  <sheetViews>
    <sheetView showGridLines="0" workbookViewId="0">
      <selection activeCell="L20" sqref="L20"/>
    </sheetView>
  </sheetViews>
  <sheetFormatPr baseColWidth="10" defaultRowHeight="24" x14ac:dyDescent="0.3"/>
  <cols>
    <col min="1" max="1" width="10.83203125" style="1"/>
    <col min="2" max="2" width="44.33203125" style="1" customWidth="1"/>
    <col min="3" max="3" width="4.6640625" style="1" customWidth="1"/>
    <col min="4" max="4" width="1.83203125" style="1" customWidth="1"/>
    <col min="5" max="5" width="20.5" style="15" customWidth="1"/>
    <col min="6" max="6" width="10.33203125" style="19" customWidth="1"/>
    <col min="7" max="7" width="8.1640625" style="21" customWidth="1"/>
  </cols>
  <sheetData>
    <row r="1" spans="1:7" x14ac:dyDescent="0.3">
      <c r="A1" s="13"/>
      <c r="B1" s="2"/>
      <c r="C1" s="2"/>
      <c r="D1" s="2"/>
      <c r="E1" s="14"/>
      <c r="F1" s="18"/>
      <c r="G1" s="20"/>
    </row>
    <row r="2" spans="1:7" x14ac:dyDescent="0.3">
      <c r="A2" s="3"/>
    </row>
    <row r="5" spans="1:7" ht="25" thickBot="1" x14ac:dyDescent="0.35">
      <c r="F5" s="18"/>
      <c r="G5" s="20"/>
    </row>
    <row r="6" spans="1:7" ht="25" thickBot="1" x14ac:dyDescent="0.35">
      <c r="C6" s="7"/>
      <c r="D6" s="12"/>
      <c r="E6" s="16" t="s">
        <v>9</v>
      </c>
      <c r="F6" s="19">
        <f>'Data Entry'!Q9</f>
        <v>1</v>
      </c>
      <c r="G6" s="21">
        <f>'Data Entry'!R9</f>
        <v>0.5</v>
      </c>
    </row>
    <row r="7" spans="1:7" ht="25" thickBot="1" x14ac:dyDescent="0.35">
      <c r="C7" s="8"/>
      <c r="D7" s="12"/>
      <c r="E7" s="16" t="s">
        <v>10</v>
      </c>
      <c r="F7" s="19">
        <f>'Data Entry'!Q10</f>
        <v>1</v>
      </c>
      <c r="G7" s="21">
        <f>'Data Entry'!R10</f>
        <v>0.5</v>
      </c>
    </row>
    <row r="8" spans="1:7" ht="25" thickBot="1" x14ac:dyDescent="0.35">
      <c r="C8" s="9"/>
      <c r="D8" s="12"/>
      <c r="E8" s="16" t="s">
        <v>11</v>
      </c>
      <c r="F8" s="19">
        <f>'Data Entry'!Q11</f>
        <v>0</v>
      </c>
      <c r="G8" s="21">
        <f>'Data Entry'!R11</f>
        <v>0</v>
      </c>
    </row>
    <row r="9" spans="1:7" ht="25" thickBot="1" x14ac:dyDescent="0.35">
      <c r="C9" s="10"/>
      <c r="D9" s="12"/>
      <c r="E9" s="17" t="s">
        <v>12</v>
      </c>
      <c r="F9" s="19">
        <f>'Data Entry'!Q12</f>
        <v>0</v>
      </c>
      <c r="G9" s="21">
        <f>'Data Entry'!R12</f>
        <v>0</v>
      </c>
    </row>
    <row r="10" spans="1:7" ht="25" thickBot="1" x14ac:dyDescent="0.35">
      <c r="C10" s="11"/>
      <c r="D10" s="12"/>
      <c r="E10" s="17" t="s">
        <v>13</v>
      </c>
      <c r="F10" s="19">
        <f>'Data Entry'!Q13</f>
        <v>0</v>
      </c>
      <c r="G10" s="21">
        <f>'Data Entry'!R13</f>
        <v>0</v>
      </c>
    </row>
    <row r="11" spans="1:7" x14ac:dyDescent="0.3">
      <c r="E11" s="18" t="s">
        <v>16</v>
      </c>
      <c r="F11" s="19">
        <f>'Data Entry'!Q14</f>
        <v>2</v>
      </c>
      <c r="G11" s="21">
        <f>'Data Entry'!R14</f>
        <v>1</v>
      </c>
    </row>
  </sheetData>
  <pageMargins left="0.7" right="0.7" top="0.75" bottom="0.75" header="0.3" footer="0.3"/>
  <pageSetup scale="7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 Entry</vt:lpstr>
      <vt:lpstr>Plot</vt:lpstr>
      <vt:lpstr>Time Plot</vt:lpstr>
      <vt:lpstr>Plot!Print_Area</vt:lpstr>
      <vt:lpstr>'Time Plot'!Print_Area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Shilstone</dc:creator>
  <cp:lastModifiedBy>Dan Shilstone</cp:lastModifiedBy>
  <dcterms:created xsi:type="dcterms:W3CDTF">2022-02-18T17:23:51Z</dcterms:created>
  <dcterms:modified xsi:type="dcterms:W3CDTF">2022-04-22T15:23:30Z</dcterms:modified>
</cp:coreProperties>
</file>